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'дод.5'!$D:$E,'дод.5'!$4:$9</definedName>
    <definedName name="_xlnm.Print_Area" localSheetId="0">'дод.5'!$D$1:$X$62</definedName>
  </definedNames>
  <calcPr fullCalcOnLoad="1"/>
</workbook>
</file>

<file path=xl/sharedStrings.xml><?xml version="1.0" encoding="utf-8"?>
<sst xmlns="http://schemas.openxmlformats.org/spreadsheetml/2006/main" count="149" uniqueCount="131">
  <si>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</si>
  <si>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</si>
  <si>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</si>
  <si>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</si>
  <si>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</si>
  <si>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</si>
  <si>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</si>
  <si>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</si>
  <si>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</si>
  <si>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</si>
  <si>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</si>
  <si>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</si>
  <si>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</si>
  <si>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</si>
  <si>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</si>
  <si>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</si>
  <si>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</si>
  <si>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</si>
  <si>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</si>
  <si>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</si>
  <si>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</si>
  <si>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</si>
  <si>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</si>
  <si>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</si>
  <si>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</si>
  <si>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</si>
  <si>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</si>
  <si>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</si>
  <si>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</si>
  <si>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</si>
  <si>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</si>
  <si>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</si>
  <si>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</si>
  <si>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</si>
  <si>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</si>
  <si>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</si>
  <si>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</si>
  <si>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</si>
  <si>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</si>
  <si>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</si>
  <si>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</si>
  <si>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</si>
  <si>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</si>
  <si>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</si>
  <si>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</si>
  <si>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</si>
  <si>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</si>
  <si>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</si>
  <si>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</si>
  <si>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</si>
  <si>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</si>
  <si>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Разом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</si>
  <si>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</si>
  <si>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</si>
  <si>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</si>
  <si>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</si>
  <si>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</si>
  <si>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</si>
  <si>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</si>
  <si>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отг Бабинська  (Гощанський район)</t>
  </si>
  <si>
    <t>отг Бугринська  (Гощанський район)</t>
  </si>
  <si>
    <t>отг Клесівська  (Сарненський район)</t>
  </si>
  <si>
    <t>отг Миляцька  (Дубровицький район)</t>
  </si>
  <si>
    <t>отг Підлозцівська  (Млинівський район)</t>
  </si>
  <si>
    <t>17506000000</t>
  </si>
  <si>
    <t>отг Радивилівська  (Радивилівський район)</t>
  </si>
  <si>
    <t>17507000000</t>
  </si>
  <si>
    <t>отг Крупецька  (Радивилівський район)</t>
  </si>
  <si>
    <t>17508000000</t>
  </si>
  <si>
    <t>отг Привільненська  (Дубенський район)</t>
  </si>
  <si>
    <t>17509000000</t>
  </si>
  <si>
    <t>отг Мирогощанська  (Дубенський район)</t>
  </si>
  <si>
    <t>17510000000</t>
  </si>
  <si>
    <t>отг Локницька  (Зарічненський район)</t>
  </si>
  <si>
    <t>17511000000</t>
  </si>
  <si>
    <t>отг Смизька  (Дубенський район)</t>
  </si>
  <si>
    <t>17512000000</t>
  </si>
  <si>
    <t>отг Висоцька  (Дубровицький район)</t>
  </si>
  <si>
    <t>17513000000</t>
  </si>
  <si>
    <t>отг Пісківська  (Костопільський район)</t>
  </si>
  <si>
    <t>17514000000</t>
  </si>
  <si>
    <t>отг Козинська  (Радивилівський район)</t>
  </si>
  <si>
    <t>отг Деражненська (Костопільський район)</t>
  </si>
  <si>
    <t>отг Острожецька (Млинівський район)</t>
  </si>
  <si>
    <t>отг Млинівська (Млинівський район)</t>
  </si>
  <si>
    <t>отг Боремельська (Демидівський район)</t>
  </si>
  <si>
    <t>17517000000</t>
  </si>
  <si>
    <t>17515000000</t>
  </si>
  <si>
    <t>17516000000</t>
  </si>
  <si>
    <t>17518000000</t>
  </si>
  <si>
    <t xml:space="preserve">м. Вараш 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</si>
  <si>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</si>
  <si>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</si>
  <si>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</si>
  <si>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</si>
  <si>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</si>
  <si>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</si>
  <si>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</si>
  <si>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отг Бокіймівська  (Млинівський район)</t>
  </si>
  <si>
    <t>отг. Тараканівська  (Дубенський район)</t>
  </si>
  <si>
    <t>отг. Ярославицька  (Млинівський район)</t>
  </si>
  <si>
    <t>отг. Клеванська  (Рівненський район)</t>
  </si>
  <si>
    <t>отг. Немовицька  (Сарненський  район)</t>
  </si>
  <si>
    <t>отг. Демидівська  (Демидівський, Радивилівський райони)</t>
  </si>
  <si>
    <t>отг Малолюбашанська (Костопільський район)</t>
  </si>
  <si>
    <t>Зміни до показників міжбюджетних трансфертів між державним бюджетом, обласним бюджетом та іншими бюджетами на 2018 рік</t>
  </si>
  <si>
    <t>Перший заступник голови обласної ради</t>
  </si>
  <si>
    <t>С.А.Свисталюк</t>
  </si>
  <si>
    <t>Субвенції спеціального фонду</t>
  </si>
  <si>
    <t>Субвенції з обласного бюджету</t>
  </si>
  <si>
    <t>Інші субвенції з місцевого бюджету</t>
  </si>
  <si>
    <t>Субвенції загального фонду</t>
  </si>
  <si>
    <t>Комплексна програма енергоефективності Рівненської області на 2018-2025 роки</t>
  </si>
  <si>
    <t>Субвенція з місцевого бюджету за рахунок залишку коштів освітньої субвенції, що утворився на початок бюджетного періоду</t>
  </si>
  <si>
    <t>придбання обладнання для інноваційного навчально-тренінгового класу (видатки розвитку)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</si>
  <si>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</si>
  <si>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</si>
  <si>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захисту»;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</si>
  <si>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Будівництво школи на 1152 учнівські місця по вул. Центральній в с. Березове Рокитнівського району Рівненської області (у т.ч. проектно-кошторисна документація)</t>
  </si>
  <si>
    <t>Реконструкція будинку культури по вул. Незалежності, 4 в с. Княгинин Дубенського району Рівненської області (у т.ч. проектно-кошторисна документація)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</si>
  <si>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</si>
  <si>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Програма економічного та соціального розвитку Рівненської області на 2018 рік (проведення щорічного обласного конкурсу проектів розвитку територіальних громад області)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</si>
  <si>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</si>
  <si>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</si>
  <si>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</si>
  <si>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придбання шкільних автобусів (не більше 70 відсотків — за рахунок залишку освітньої субвенції, не менше 30 відсотків — за рахунок коштів місцевих бюджетів) (видатки розвитку) </t>
  </si>
  <si>
    <t>розпорядження Кабінету Міністрів України від 18.12.2017 №929-р</t>
  </si>
  <si>
    <t>Додаток  5
до рішення Рівненської обласної ради
"Про внесення змін до обласного бюджету на 2018 рік"
від ________ 2018 року  №____</t>
  </si>
  <si>
    <t>розпорядження Кабінету Міністрів України від 16.11.2016 №827-р</t>
  </si>
  <si>
    <t>для облаштування 3-ої додаткової групи у Повчанському дошкільному навчальному закладі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</si>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</sst>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 Cyr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6" fillId="7" borderId="1" applyNumberFormat="0" applyAlignment="0" applyProtection="0"/>
    <xf numFmtId="183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9" fillId="47" borderId="9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5" fillId="3" borderId="0" applyNumberFormat="0" applyBorder="0" applyAlignment="0" applyProtection="0"/>
    <xf numFmtId="0" fontId="61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62" fillId="47" borderId="13" applyNumberFormat="0" applyAlignment="0" applyProtection="0"/>
    <xf numFmtId="0" fontId="63" fillId="51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8" fillId="0" borderId="14" xfId="103" applyFont="1" applyBorder="1" applyAlignment="1">
      <alignment vertical="top"/>
      <protection/>
    </xf>
    <xf numFmtId="0" fontId="28" fillId="0" borderId="14" xfId="103" applyFont="1" applyBorder="1" applyAlignment="1">
      <alignment vertical="center"/>
      <protection/>
    </xf>
    <xf numFmtId="0" fontId="28" fillId="0" borderId="14" xfId="103" applyFont="1" applyBorder="1" applyAlignment="1">
      <alignment vertical="top" wrapText="1"/>
      <protection/>
    </xf>
    <xf numFmtId="0" fontId="26" fillId="52" borderId="14" xfId="52" applyFont="1" applyFill="1" applyBorder="1" applyAlignment="1">
      <alignment horizontal="left" vertical="top" wrapText="1"/>
      <protection/>
    </xf>
    <xf numFmtId="4" fontId="25" fillId="52" borderId="14" xfId="0" applyNumberFormat="1" applyFont="1" applyFill="1" applyBorder="1" applyAlignment="1">
      <alignment horizontal="right" vertical="center" wrapText="1"/>
    </xf>
    <xf numFmtId="4" fontId="18" fillId="52" borderId="14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14" xfId="0" applyFont="1" applyBorder="1" applyAlignment="1">
      <alignment horizontal="right"/>
    </xf>
    <xf numFmtId="0" fontId="33" fillId="0" borderId="14" xfId="52" applyFont="1" applyBorder="1" applyAlignment="1">
      <alignment horizontal="right"/>
      <protection/>
    </xf>
    <xf numFmtId="0" fontId="33" fillId="0" borderId="15" xfId="52" applyFont="1" applyBorder="1" applyAlignment="1">
      <alignment horizontal="center"/>
      <protection/>
    </xf>
    <xf numFmtId="0" fontId="34" fillId="0" borderId="0" xfId="0" applyFont="1" applyAlignment="1">
      <alignment/>
    </xf>
    <xf numFmtId="0" fontId="35" fillId="0" borderId="14" xfId="0" applyFont="1" applyBorder="1" applyAlignment="1">
      <alignment horizontal="right"/>
    </xf>
    <xf numFmtId="0" fontId="36" fillId="0" borderId="14" xfId="52" applyFont="1" applyBorder="1" applyAlignment="1">
      <alignment horizontal="right"/>
      <protection/>
    </xf>
    <xf numFmtId="0" fontId="36" fillId="0" borderId="15" xfId="52" applyFont="1" applyBorder="1" applyAlignment="1">
      <alignment horizontal="center"/>
      <protection/>
    </xf>
    <xf numFmtId="0" fontId="37" fillId="0" borderId="14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14" xfId="0" applyFont="1" applyBorder="1" applyAlignment="1">
      <alignment horizontal="right" wrapText="1"/>
    </xf>
    <xf numFmtId="0" fontId="36" fillId="0" borderId="14" xfId="52" applyFont="1" applyBorder="1" applyAlignment="1">
      <alignment horizontal="right" wrapText="1"/>
      <protection/>
    </xf>
    <xf numFmtId="0" fontId="38" fillId="0" borderId="14" xfId="0" applyFont="1" applyBorder="1" applyAlignment="1">
      <alignment horizontal="right"/>
    </xf>
    <xf numFmtId="0" fontId="30" fillId="0" borderId="14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Alignment="1">
      <alignment/>
    </xf>
    <xf numFmtId="0" fontId="40" fillId="0" borderId="16" xfId="0" applyFont="1" applyBorder="1" applyAlignment="1">
      <alignment horizontal="center"/>
    </xf>
    <xf numFmtId="4" fontId="26" fillId="0" borderId="14" xfId="0" applyNumberFormat="1" applyFont="1" applyBorder="1" applyAlignment="1">
      <alignment/>
    </xf>
    <xf numFmtId="0" fontId="32" fillId="53" borderId="14" xfId="0" applyFont="1" applyFill="1" applyBorder="1" applyAlignment="1">
      <alignment horizontal="right"/>
    </xf>
    <xf numFmtId="0" fontId="33" fillId="53" borderId="14" xfId="52" applyFont="1" applyFill="1" applyBorder="1" applyAlignment="1">
      <alignment horizontal="right"/>
      <protection/>
    </xf>
    <xf numFmtId="0" fontId="33" fillId="53" borderId="15" xfId="52" applyFont="1" applyFill="1" applyBorder="1" applyAlignment="1">
      <alignment horizontal="center"/>
      <protection/>
    </xf>
    <xf numFmtId="0" fontId="34" fillId="53" borderId="0" xfId="0" applyFont="1" applyFill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26" fillId="0" borderId="14" xfId="0" applyNumberFormat="1" applyFont="1" applyBorder="1" applyAlignment="1">
      <alignment vertical="top" wrapText="1"/>
    </xf>
    <xf numFmtId="0" fontId="28" fillId="0" borderId="14" xfId="103" applyFont="1" applyFill="1" applyBorder="1" applyAlignment="1">
      <alignment vertical="top"/>
      <protection/>
    </xf>
    <xf numFmtId="0" fontId="46" fillId="0" borderId="14" xfId="0" applyFont="1" applyBorder="1" applyAlignment="1">
      <alignment wrapText="1"/>
    </xf>
    <xf numFmtId="0" fontId="47" fillId="0" borderId="14" xfId="103" applyFont="1" applyFill="1" applyBorder="1" applyAlignment="1">
      <alignment horizontal="left" vertical="center" wrapText="1"/>
      <protection/>
    </xf>
    <xf numFmtId="0" fontId="28" fillId="0" borderId="14" xfId="103" applyFont="1" applyBorder="1" applyAlignment="1">
      <alignment horizontal="left" vertical="center"/>
      <protection/>
    </xf>
    <xf numFmtId="49" fontId="46" fillId="0" borderId="14" xfId="0" applyNumberFormat="1" applyFont="1" applyBorder="1" applyAlignment="1">
      <alignment wrapText="1"/>
    </xf>
    <xf numFmtId="49" fontId="26" fillId="52" borderId="14" xfId="52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vertical="center" wrapText="1"/>
    </xf>
    <xf numFmtId="0" fontId="48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52" borderId="14" xfId="0" applyFont="1" applyFill="1" applyBorder="1" applyAlignment="1">
      <alignment horizontal="center" vertical="center" wrapText="1"/>
    </xf>
    <xf numFmtId="0" fontId="25" fillId="52" borderId="1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Обычный_ДОД4-2003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Результат" xfId="111"/>
    <cellStyle name="Середній" xfId="112"/>
    <cellStyle name="Стиль 1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showGridLines="0" showZeros="0" tabSelected="1" view="pageBreakPreview" zoomScale="84" zoomScaleSheetLayoutView="84" zoomScalePageLayoutView="0" workbookViewId="0" topLeftCell="D1">
      <pane xSplit="2" ySplit="9" topLeftCell="O58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Z6" sqref="Z6"/>
    </sheetView>
  </sheetViews>
  <sheetFormatPr defaultColWidth="9.16015625" defaultRowHeight="12.75"/>
  <cols>
    <col min="1" max="1" width="0.328125" style="7" hidden="1" customWidth="1"/>
    <col min="2" max="2" width="4.33203125" style="7" hidden="1" customWidth="1"/>
    <col min="3" max="3" width="1.171875" style="7" hidden="1" customWidth="1"/>
    <col min="4" max="4" width="15.16015625" style="7" customWidth="1"/>
    <col min="5" max="5" width="47" style="7" customWidth="1"/>
    <col min="6" max="6" width="42.5" style="7" customWidth="1"/>
    <col min="7" max="9" width="41.66015625" style="7" customWidth="1"/>
    <col min="10" max="10" width="28.16015625" style="7" customWidth="1"/>
    <col min="11" max="11" width="29.33203125" style="7" customWidth="1"/>
    <col min="12" max="12" width="25.16015625" style="7" customWidth="1"/>
    <col min="13" max="14" width="28.5" style="7" customWidth="1"/>
    <col min="15" max="16" width="32.66015625" style="7" customWidth="1"/>
    <col min="17" max="17" width="23.16015625" style="7" customWidth="1"/>
    <col min="18" max="19" width="20.83203125" style="7" customWidth="1"/>
    <col min="20" max="20" width="28.16015625" style="7" customWidth="1"/>
    <col min="21" max="21" width="31.83203125" style="7" customWidth="1"/>
    <col min="22" max="22" width="32.33203125" style="7" customWidth="1"/>
    <col min="23" max="23" width="31.33203125" style="7" customWidth="1"/>
    <col min="24" max="24" width="28.5" style="7" customWidth="1"/>
    <col min="25" max="25" width="21.33203125" style="7" customWidth="1"/>
    <col min="26" max="26" width="24.5" style="7" customWidth="1"/>
    <col min="27" max="27" width="21.33203125" style="7" customWidth="1"/>
    <col min="28" max="28" width="19.16015625" style="7" customWidth="1"/>
    <col min="29" max="29" width="19.33203125" style="7" customWidth="1"/>
    <col min="30" max="30" width="21.66015625" style="7" customWidth="1"/>
    <col min="31" max="31" width="19.33203125" style="7" customWidth="1"/>
    <col min="32" max="32" width="26.16015625" style="7" customWidth="1"/>
    <col min="33" max="33" width="37.33203125" style="7" customWidth="1"/>
    <col min="34" max="34" width="17.16015625" style="7" customWidth="1"/>
    <col min="35" max="35" width="20.16015625" style="7" customWidth="1"/>
    <col min="36" max="16384" width="9.16015625" style="7" customWidth="1"/>
  </cols>
  <sheetData>
    <row r="1" spans="4:24" ht="52.5" customHeight="1">
      <c r="D1" s="34"/>
      <c r="E1" s="35"/>
      <c r="F1" s="35"/>
      <c r="G1" s="35"/>
      <c r="H1" s="35"/>
      <c r="I1" s="35"/>
      <c r="J1" s="53" t="s">
        <v>127</v>
      </c>
      <c r="K1" s="53"/>
      <c r="L1" s="36"/>
      <c r="M1" s="36"/>
      <c r="N1" s="36"/>
      <c r="O1" s="36"/>
      <c r="P1" s="36"/>
      <c r="T1" s="34"/>
      <c r="U1" s="34"/>
      <c r="V1" s="34"/>
      <c r="W1" s="34"/>
      <c r="X1" s="34"/>
    </row>
    <row r="2" spans="1:24" ht="20.25">
      <c r="A2" s="8"/>
      <c r="B2" s="8"/>
      <c r="C2" s="8"/>
      <c r="D2" s="37"/>
      <c r="E2" s="34"/>
      <c r="F2" s="38" t="s">
        <v>105</v>
      </c>
      <c r="G2" s="38"/>
      <c r="H2" s="38"/>
      <c r="I2" s="38"/>
      <c r="J2" s="34"/>
      <c r="K2" s="38"/>
      <c r="L2" s="38"/>
      <c r="M2" s="38"/>
      <c r="N2" s="38"/>
      <c r="O2" s="38"/>
      <c r="P2" s="38"/>
      <c r="Q2" s="38"/>
      <c r="R2" s="38"/>
      <c r="S2" s="38"/>
      <c r="T2" s="37"/>
      <c r="U2" s="37"/>
      <c r="V2" s="37"/>
      <c r="W2" s="37"/>
      <c r="X2" s="37"/>
    </row>
    <row r="3" spans="1:24" ht="14.25" customHeight="1">
      <c r="A3" s="8"/>
      <c r="B3" s="8"/>
      <c r="C3" s="8"/>
      <c r="D3" s="39"/>
      <c r="E3" s="34"/>
      <c r="F3" s="34"/>
      <c r="G3" s="34"/>
      <c r="H3" s="34"/>
      <c r="I3" s="34"/>
      <c r="J3" s="34"/>
      <c r="K3" s="40" t="s">
        <v>50</v>
      </c>
      <c r="L3" s="40"/>
      <c r="M3" s="34"/>
      <c r="N3" s="34"/>
      <c r="O3" s="34"/>
      <c r="P3" s="34"/>
      <c r="Q3" s="40"/>
      <c r="R3" s="40"/>
      <c r="S3" s="40" t="s">
        <v>50</v>
      </c>
      <c r="T3" s="40"/>
      <c r="U3" s="34"/>
      <c r="V3" s="40"/>
      <c r="W3" s="34"/>
      <c r="X3" s="40" t="s">
        <v>50</v>
      </c>
    </row>
    <row r="4" spans="1:24" s="12" customFormat="1" ht="15.75" customHeight="1">
      <c r="A4" s="9" t="s">
        <v>8</v>
      </c>
      <c r="B4" s="10" t="s">
        <v>0</v>
      </c>
      <c r="C4" s="11">
        <v>0</v>
      </c>
      <c r="D4" s="58" t="s">
        <v>1</v>
      </c>
      <c r="E4" s="58" t="s">
        <v>2</v>
      </c>
      <c r="F4" s="54" t="s">
        <v>111</v>
      </c>
      <c r="G4" s="55"/>
      <c r="H4" s="55"/>
      <c r="I4" s="55"/>
      <c r="J4" s="55"/>
      <c r="K4" s="55"/>
      <c r="L4" s="55" t="s">
        <v>111</v>
      </c>
      <c r="M4" s="55"/>
      <c r="N4" s="55"/>
      <c r="O4" s="55"/>
      <c r="P4" s="55"/>
      <c r="Q4" s="55"/>
      <c r="R4" s="55"/>
      <c r="S4" s="74"/>
      <c r="T4" s="60" t="s">
        <v>108</v>
      </c>
      <c r="U4" s="60"/>
      <c r="V4" s="60"/>
      <c r="W4" s="60"/>
      <c r="X4" s="59" t="s">
        <v>51</v>
      </c>
    </row>
    <row r="5" spans="1:24" s="12" customFormat="1" ht="41.25" customHeight="1">
      <c r="A5" s="9" t="s">
        <v>4</v>
      </c>
      <c r="B5" s="10" t="s">
        <v>0</v>
      </c>
      <c r="C5" s="11">
        <v>0</v>
      </c>
      <c r="D5" s="58"/>
      <c r="E5" s="58"/>
      <c r="F5" s="56" t="s">
        <v>122</v>
      </c>
      <c r="G5" s="56" t="s">
        <v>115</v>
      </c>
      <c r="H5" s="56" t="s">
        <v>116</v>
      </c>
      <c r="I5" s="56" t="s">
        <v>117</v>
      </c>
      <c r="J5" s="56" t="s">
        <v>120</v>
      </c>
      <c r="K5" s="56" t="s">
        <v>123</v>
      </c>
      <c r="L5" s="64" t="s">
        <v>124</v>
      </c>
      <c r="M5" s="67" t="s">
        <v>113</v>
      </c>
      <c r="N5" s="68"/>
      <c r="O5" s="69"/>
      <c r="P5" s="64" t="s">
        <v>130</v>
      </c>
      <c r="Q5" s="62" t="s">
        <v>110</v>
      </c>
      <c r="R5" s="73"/>
      <c r="S5" s="63"/>
      <c r="T5" s="61" t="s">
        <v>110</v>
      </c>
      <c r="U5" s="61"/>
      <c r="V5" s="61"/>
      <c r="W5" s="61"/>
      <c r="X5" s="59"/>
    </row>
    <row r="6" spans="1:24" s="12" customFormat="1" ht="111" customHeight="1">
      <c r="A6" s="9" t="s">
        <v>10</v>
      </c>
      <c r="B6" s="10" t="s">
        <v>0</v>
      </c>
      <c r="C6" s="11">
        <v>0</v>
      </c>
      <c r="D6" s="58"/>
      <c r="E6" s="58"/>
      <c r="F6" s="56"/>
      <c r="G6" s="56"/>
      <c r="H6" s="56"/>
      <c r="I6" s="56"/>
      <c r="J6" s="56"/>
      <c r="K6" s="56"/>
      <c r="L6" s="65"/>
      <c r="M6" s="70"/>
      <c r="N6" s="71"/>
      <c r="O6" s="72"/>
      <c r="P6" s="65"/>
      <c r="Q6" s="62" t="s">
        <v>109</v>
      </c>
      <c r="R6" s="73"/>
      <c r="S6" s="63"/>
      <c r="T6" s="57" t="s">
        <v>109</v>
      </c>
      <c r="U6" s="57"/>
      <c r="V6" s="57"/>
      <c r="W6" s="57"/>
      <c r="X6" s="59"/>
    </row>
    <row r="7" spans="1:24" s="12" customFormat="1" ht="87.75" customHeight="1">
      <c r="A7" s="9"/>
      <c r="B7" s="10"/>
      <c r="C7" s="11"/>
      <c r="D7" s="58"/>
      <c r="E7" s="58"/>
      <c r="F7" s="56"/>
      <c r="G7" s="56"/>
      <c r="H7" s="56"/>
      <c r="I7" s="56"/>
      <c r="J7" s="56"/>
      <c r="K7" s="56"/>
      <c r="L7" s="65"/>
      <c r="M7" s="56" t="s">
        <v>114</v>
      </c>
      <c r="N7" s="62" t="s">
        <v>125</v>
      </c>
      <c r="O7" s="63"/>
      <c r="P7" s="65"/>
      <c r="Q7" s="56" t="s">
        <v>121</v>
      </c>
      <c r="R7" s="52" t="s">
        <v>112</v>
      </c>
      <c r="S7" s="75" t="s">
        <v>129</v>
      </c>
      <c r="T7" s="52" t="s">
        <v>112</v>
      </c>
      <c r="U7" s="56" t="s">
        <v>121</v>
      </c>
      <c r="V7" s="52" t="s">
        <v>118</v>
      </c>
      <c r="W7" s="52" t="s">
        <v>119</v>
      </c>
      <c r="X7" s="59"/>
    </row>
    <row r="8" spans="1:24" s="12" customFormat="1" ht="181.5" customHeight="1">
      <c r="A8" s="9"/>
      <c r="B8" s="10"/>
      <c r="C8" s="11"/>
      <c r="D8" s="58"/>
      <c r="E8" s="58"/>
      <c r="F8" s="56"/>
      <c r="G8" s="56"/>
      <c r="H8" s="56"/>
      <c r="I8" s="56"/>
      <c r="J8" s="56"/>
      <c r="K8" s="56"/>
      <c r="L8" s="66"/>
      <c r="M8" s="56"/>
      <c r="N8" s="33" t="s">
        <v>128</v>
      </c>
      <c r="O8" s="33" t="s">
        <v>126</v>
      </c>
      <c r="P8" s="66"/>
      <c r="Q8" s="56"/>
      <c r="R8" s="52"/>
      <c r="S8" s="76"/>
      <c r="T8" s="52"/>
      <c r="U8" s="56"/>
      <c r="V8" s="52"/>
      <c r="W8" s="52"/>
      <c r="X8" s="59"/>
    </row>
    <row r="9" spans="1:24" s="32" customFormat="1" ht="13.5" customHeight="1">
      <c r="A9" s="29"/>
      <c r="B9" s="30"/>
      <c r="C9" s="31"/>
      <c r="D9" s="50">
        <v>1</v>
      </c>
      <c r="E9" s="50">
        <v>2</v>
      </c>
      <c r="F9" s="50">
        <v>3</v>
      </c>
      <c r="G9" s="50">
        <v>4</v>
      </c>
      <c r="H9" s="50">
        <v>5</v>
      </c>
      <c r="I9" s="50">
        <v>6</v>
      </c>
      <c r="J9" s="50">
        <v>7</v>
      </c>
      <c r="K9" s="50">
        <v>8</v>
      </c>
      <c r="L9" s="50">
        <v>9</v>
      </c>
      <c r="M9" s="50">
        <v>10</v>
      </c>
      <c r="N9" s="50">
        <v>11</v>
      </c>
      <c r="O9" s="50">
        <v>12</v>
      </c>
      <c r="P9" s="50">
        <v>13</v>
      </c>
      <c r="Q9" s="50">
        <v>14</v>
      </c>
      <c r="R9" s="50">
        <v>15</v>
      </c>
      <c r="S9" s="50">
        <v>16</v>
      </c>
      <c r="T9" s="50">
        <v>17</v>
      </c>
      <c r="U9" s="50">
        <v>18</v>
      </c>
      <c r="V9" s="50">
        <v>19</v>
      </c>
      <c r="W9" s="50">
        <v>20</v>
      </c>
      <c r="X9" s="50">
        <v>21</v>
      </c>
    </row>
    <row r="10" spans="1:24" ht="15" customHeight="1">
      <c r="A10" s="13" t="s">
        <v>3</v>
      </c>
      <c r="B10" s="14" t="s">
        <v>0</v>
      </c>
      <c r="C10" s="15">
        <v>0</v>
      </c>
      <c r="D10" s="41">
        <v>17201000000</v>
      </c>
      <c r="E10" s="42" t="s">
        <v>11</v>
      </c>
      <c r="F10" s="28">
        <v>-5000000</v>
      </c>
      <c r="G10" s="28">
        <v>2020412</v>
      </c>
      <c r="H10" s="28"/>
      <c r="I10" s="28">
        <v>4179573</v>
      </c>
      <c r="J10" s="28">
        <v>882116</v>
      </c>
      <c r="K10" s="42"/>
      <c r="L10" s="42"/>
      <c r="M10" s="28"/>
      <c r="N10" s="28"/>
      <c r="O10" s="28"/>
      <c r="P10" s="28">
        <v>-862500</v>
      </c>
      <c r="Q10" s="42"/>
      <c r="R10" s="42"/>
      <c r="S10" s="42"/>
      <c r="T10" s="5"/>
      <c r="U10" s="5"/>
      <c r="V10" s="5"/>
      <c r="W10" s="5"/>
      <c r="X10" s="5">
        <f>SUM(F10:W10)</f>
        <v>1219601</v>
      </c>
    </row>
    <row r="11" spans="1:24" ht="15" customHeight="1">
      <c r="A11" s="16" t="s">
        <v>5</v>
      </c>
      <c r="B11" s="14" t="s">
        <v>0</v>
      </c>
      <c r="C11" s="15">
        <v>0</v>
      </c>
      <c r="D11" s="41">
        <v>17202000000</v>
      </c>
      <c r="E11" s="42" t="s">
        <v>12</v>
      </c>
      <c r="F11" s="28"/>
      <c r="G11" s="28"/>
      <c r="H11" s="28">
        <v>544852</v>
      </c>
      <c r="I11" s="28"/>
      <c r="J11" s="28"/>
      <c r="K11" s="42"/>
      <c r="L11" s="42"/>
      <c r="M11" s="28"/>
      <c r="N11" s="28"/>
      <c r="O11" s="28"/>
      <c r="P11" s="28"/>
      <c r="Q11" s="42"/>
      <c r="R11" s="42"/>
      <c r="S11" s="42"/>
      <c r="T11" s="5"/>
      <c r="U11" s="5"/>
      <c r="V11" s="5"/>
      <c r="W11" s="5"/>
      <c r="X11" s="5">
        <f aca="true" t="shared" si="0" ref="X10:X41">SUM(F11:W11)</f>
        <v>544852</v>
      </c>
    </row>
    <row r="12" spans="1:24" ht="15" customHeight="1">
      <c r="A12" s="17" t="s">
        <v>7</v>
      </c>
      <c r="B12" s="14" t="s">
        <v>0</v>
      </c>
      <c r="C12" s="15">
        <v>0</v>
      </c>
      <c r="D12" s="41">
        <v>17203000000</v>
      </c>
      <c r="E12" s="1" t="s">
        <v>90</v>
      </c>
      <c r="F12" s="28"/>
      <c r="G12" s="28"/>
      <c r="H12" s="28">
        <v>1006864</v>
      </c>
      <c r="I12" s="28">
        <v>775381</v>
      </c>
      <c r="J12" s="28"/>
      <c r="K12" s="1"/>
      <c r="L12" s="1"/>
      <c r="M12" s="28">
        <v>400000</v>
      </c>
      <c r="N12" s="28"/>
      <c r="O12" s="28"/>
      <c r="P12" s="28">
        <v>385000</v>
      </c>
      <c r="Q12" s="1"/>
      <c r="R12" s="5"/>
      <c r="S12" s="5"/>
      <c r="T12" s="5"/>
      <c r="U12" s="5"/>
      <c r="V12" s="5"/>
      <c r="W12" s="5"/>
      <c r="X12" s="5">
        <f t="shared" si="0"/>
        <v>2567245</v>
      </c>
    </row>
    <row r="13" spans="1:24" ht="15" customHeight="1">
      <c r="A13" s="17" t="s">
        <v>6</v>
      </c>
      <c r="B13" s="14" t="s">
        <v>0</v>
      </c>
      <c r="C13" s="15">
        <v>0</v>
      </c>
      <c r="D13" s="41">
        <v>17204000000</v>
      </c>
      <c r="E13" s="1" t="s">
        <v>13</v>
      </c>
      <c r="F13" s="28"/>
      <c r="G13" s="28"/>
      <c r="H13" s="28"/>
      <c r="I13" s="28"/>
      <c r="J13" s="28"/>
      <c r="K13" s="1"/>
      <c r="L13" s="1"/>
      <c r="M13" s="28"/>
      <c r="N13" s="28"/>
      <c r="O13" s="28"/>
      <c r="P13" s="28"/>
      <c r="Q13" s="5">
        <v>79702</v>
      </c>
      <c r="R13" s="5">
        <v>83232.6</v>
      </c>
      <c r="S13" s="5"/>
      <c r="T13" s="5"/>
      <c r="U13" s="5">
        <v>100000</v>
      </c>
      <c r="V13" s="5"/>
      <c r="W13" s="5"/>
      <c r="X13" s="5">
        <f t="shared" si="0"/>
        <v>262934.6</v>
      </c>
    </row>
    <row r="14" spans="1:24" ht="30">
      <c r="A14" s="18" t="s">
        <v>9</v>
      </c>
      <c r="B14" s="19" t="s">
        <v>0</v>
      </c>
      <c r="C14" s="15">
        <v>0</v>
      </c>
      <c r="D14" s="43"/>
      <c r="E14" s="44" t="s">
        <v>30</v>
      </c>
      <c r="F14" s="6">
        <f>SUM(F10:F13)</f>
        <v>-5000000</v>
      </c>
      <c r="G14" s="6">
        <f aca="true" t="shared" si="1" ref="G14:X14">SUM(G10:G13)</f>
        <v>2020412</v>
      </c>
      <c r="H14" s="6">
        <f t="shared" si="1"/>
        <v>1551716</v>
      </c>
      <c r="I14" s="6">
        <f t="shared" si="1"/>
        <v>4954954</v>
      </c>
      <c r="J14" s="6">
        <f t="shared" si="1"/>
        <v>882116</v>
      </c>
      <c r="K14" s="6">
        <f t="shared" si="1"/>
        <v>0</v>
      </c>
      <c r="L14" s="6">
        <f t="shared" si="1"/>
        <v>0</v>
      </c>
      <c r="M14" s="6">
        <f t="shared" si="1"/>
        <v>400000</v>
      </c>
      <c r="N14" s="6">
        <f t="shared" si="1"/>
        <v>0</v>
      </c>
      <c r="O14" s="6">
        <f t="shared" si="1"/>
        <v>0</v>
      </c>
      <c r="P14" s="6">
        <f t="shared" si="1"/>
        <v>-477500</v>
      </c>
      <c r="Q14" s="6">
        <f t="shared" si="1"/>
        <v>79702</v>
      </c>
      <c r="R14" s="6">
        <f t="shared" si="1"/>
        <v>83232.6</v>
      </c>
      <c r="S14" s="6">
        <f t="shared" si="1"/>
        <v>0</v>
      </c>
      <c r="T14" s="6">
        <f t="shared" si="1"/>
        <v>0</v>
      </c>
      <c r="U14" s="6">
        <f t="shared" si="1"/>
        <v>100000</v>
      </c>
      <c r="V14" s="6">
        <f t="shared" si="1"/>
        <v>0</v>
      </c>
      <c r="W14" s="6">
        <f t="shared" si="1"/>
        <v>0</v>
      </c>
      <c r="X14" s="6">
        <f t="shared" si="1"/>
        <v>4594632.6</v>
      </c>
    </row>
    <row r="15" spans="1:24" ht="15" customHeight="1">
      <c r="A15" s="18"/>
      <c r="B15" s="19"/>
      <c r="C15" s="15"/>
      <c r="D15" s="41" t="s">
        <v>34</v>
      </c>
      <c r="E15" s="1" t="s">
        <v>14</v>
      </c>
      <c r="F15" s="5">
        <v>-5000000</v>
      </c>
      <c r="G15" s="5"/>
      <c r="H15" s="5"/>
      <c r="I15" s="5"/>
      <c r="J15" s="5">
        <v>508185</v>
      </c>
      <c r="K15" s="5"/>
      <c r="L15" s="5"/>
      <c r="M15" s="5"/>
      <c r="N15" s="5">
        <v>-1593</v>
      </c>
      <c r="O15" s="5"/>
      <c r="P15" s="5">
        <v>720000</v>
      </c>
      <c r="Q15" s="5">
        <f>184735+12500+35000</f>
        <v>232235</v>
      </c>
      <c r="R15" s="5"/>
      <c r="S15" s="5"/>
      <c r="T15" s="5"/>
      <c r="U15" s="5">
        <v>37800</v>
      </c>
      <c r="V15" s="5"/>
      <c r="W15" s="5"/>
      <c r="X15" s="5">
        <f t="shared" si="0"/>
        <v>-3503373</v>
      </c>
    </row>
    <row r="16" spans="1:24" ht="15" customHeight="1">
      <c r="A16" s="18"/>
      <c r="B16" s="19"/>
      <c r="C16" s="15"/>
      <c r="D16" s="41" t="s">
        <v>35</v>
      </c>
      <c r="E16" s="1" t="s">
        <v>15</v>
      </c>
      <c r="F16" s="5">
        <v>-3000000</v>
      </c>
      <c r="G16" s="5"/>
      <c r="H16" s="5"/>
      <c r="I16" s="5"/>
      <c r="J16" s="5">
        <v>300000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f t="shared" si="0"/>
        <v>-2700000</v>
      </c>
    </row>
    <row r="17" spans="1:24" ht="15" customHeight="1">
      <c r="A17" s="18"/>
      <c r="B17" s="19"/>
      <c r="C17" s="15"/>
      <c r="D17" s="41" t="s">
        <v>36</v>
      </c>
      <c r="E17" s="1" t="s">
        <v>16</v>
      </c>
      <c r="F17" s="5"/>
      <c r="G17" s="5"/>
      <c r="H17" s="5"/>
      <c r="I17" s="5"/>
      <c r="J17" s="5"/>
      <c r="K17" s="5"/>
      <c r="L17" s="5"/>
      <c r="M17" s="5"/>
      <c r="N17" s="5">
        <v>-10140</v>
      </c>
      <c r="O17" s="5"/>
      <c r="P17" s="5">
        <v>100000</v>
      </c>
      <c r="Q17" s="5">
        <v>92839</v>
      </c>
      <c r="R17" s="5"/>
      <c r="S17" s="5"/>
      <c r="T17" s="5"/>
      <c r="U17" s="5">
        <v>56500</v>
      </c>
      <c r="V17" s="5"/>
      <c r="W17" s="5"/>
      <c r="X17" s="5">
        <f t="shared" si="0"/>
        <v>239199</v>
      </c>
    </row>
    <row r="18" spans="1:24" ht="15" customHeight="1">
      <c r="A18" s="18"/>
      <c r="B18" s="19"/>
      <c r="C18" s="15"/>
      <c r="D18" s="41" t="s">
        <v>37</v>
      </c>
      <c r="E18" s="1" t="s">
        <v>17</v>
      </c>
      <c r="F18" s="5"/>
      <c r="G18" s="5">
        <v>700837</v>
      </c>
      <c r="H18" s="5"/>
      <c r="I18" s="5">
        <v>812935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f t="shared" si="0"/>
        <v>1513772</v>
      </c>
    </row>
    <row r="19" spans="1:24" ht="15" customHeight="1">
      <c r="A19" s="18"/>
      <c r="B19" s="19"/>
      <c r="C19" s="15"/>
      <c r="D19" s="41" t="s">
        <v>38</v>
      </c>
      <c r="E19" s="1" t="s">
        <v>18</v>
      </c>
      <c r="F19" s="5"/>
      <c r="G19" s="1"/>
      <c r="H19" s="1"/>
      <c r="I19" s="1"/>
      <c r="J19" s="5"/>
      <c r="K19" s="5"/>
      <c r="L19" s="5"/>
      <c r="M19" s="5"/>
      <c r="N19" s="5"/>
      <c r="O19" s="5"/>
      <c r="P19" s="5">
        <v>70000</v>
      </c>
      <c r="Q19" s="5"/>
      <c r="R19" s="5"/>
      <c r="S19" s="5">
        <v>200000</v>
      </c>
      <c r="T19" s="5"/>
      <c r="U19" s="5">
        <v>200000</v>
      </c>
      <c r="V19" s="5"/>
      <c r="W19" s="5"/>
      <c r="X19" s="5">
        <f t="shared" si="0"/>
        <v>470000</v>
      </c>
    </row>
    <row r="20" spans="1:24" ht="15" customHeight="1">
      <c r="A20" s="18"/>
      <c r="B20" s="19"/>
      <c r="C20" s="15"/>
      <c r="D20" s="41" t="s">
        <v>39</v>
      </c>
      <c r="E20" s="1" t="s">
        <v>19</v>
      </c>
      <c r="F20" s="5"/>
      <c r="G20" s="5"/>
      <c r="H20" s="5"/>
      <c r="I20" s="5"/>
      <c r="J20" s="5">
        <v>310000</v>
      </c>
      <c r="K20" s="5"/>
      <c r="L20" s="5"/>
      <c r="M20" s="5">
        <v>400000</v>
      </c>
      <c r="N20" s="5"/>
      <c r="O20" s="5"/>
      <c r="P20" s="5">
        <v>90000</v>
      </c>
      <c r="Q20" s="5"/>
      <c r="R20" s="5"/>
      <c r="S20" s="5"/>
      <c r="T20" s="5"/>
      <c r="U20" s="5"/>
      <c r="V20" s="5"/>
      <c r="W20" s="5"/>
      <c r="X20" s="5">
        <f t="shared" si="0"/>
        <v>800000</v>
      </c>
    </row>
    <row r="21" spans="1:24" ht="15" customHeight="1">
      <c r="A21" s="18"/>
      <c r="B21" s="19"/>
      <c r="C21" s="15"/>
      <c r="D21" s="41" t="s">
        <v>40</v>
      </c>
      <c r="E21" s="1" t="s">
        <v>20</v>
      </c>
      <c r="F21" s="5">
        <v>-1000000</v>
      </c>
      <c r="G21" s="5"/>
      <c r="H21" s="5">
        <v>659922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f t="shared" si="0"/>
        <v>-340078</v>
      </c>
    </row>
    <row r="22" spans="1:24" ht="15" customHeight="1">
      <c r="A22" s="18"/>
      <c r="B22" s="19"/>
      <c r="C22" s="15"/>
      <c r="D22" s="41" t="s">
        <v>41</v>
      </c>
      <c r="E22" s="2" t="s">
        <v>21</v>
      </c>
      <c r="F22" s="5">
        <v>-1790000</v>
      </c>
      <c r="G22" s="2"/>
      <c r="H22" s="2"/>
      <c r="I22" s="2"/>
      <c r="J22" s="5">
        <v>692370</v>
      </c>
      <c r="K22" s="5"/>
      <c r="L22" s="5"/>
      <c r="M22" s="5"/>
      <c r="N22" s="5">
        <v>2002544</v>
      </c>
      <c r="O22" s="5">
        <v>-744755</v>
      </c>
      <c r="P22" s="5">
        <v>100000</v>
      </c>
      <c r="Q22" s="5">
        <v>36165</v>
      </c>
      <c r="R22" s="5"/>
      <c r="S22" s="5"/>
      <c r="T22" s="5"/>
      <c r="U22" s="5">
        <v>215397</v>
      </c>
      <c r="V22" s="5"/>
      <c r="W22" s="5"/>
      <c r="X22" s="5">
        <f t="shared" si="0"/>
        <v>511721</v>
      </c>
    </row>
    <row r="23" spans="1:24" ht="15" customHeight="1">
      <c r="A23" s="18"/>
      <c r="B23" s="19"/>
      <c r="C23" s="15"/>
      <c r="D23" s="41" t="s">
        <v>42</v>
      </c>
      <c r="E23" s="45" t="s">
        <v>22</v>
      </c>
      <c r="F23" s="5"/>
      <c r="G23" s="5"/>
      <c r="H23" s="5"/>
      <c r="I23" s="5"/>
      <c r="J23" s="5"/>
      <c r="K23" s="5"/>
      <c r="L23" s="5"/>
      <c r="M23" s="5"/>
      <c r="N23" s="5"/>
      <c r="O23" s="5">
        <v>-744755</v>
      </c>
      <c r="P23" s="5"/>
      <c r="Q23" s="5">
        <v>150000</v>
      </c>
      <c r="R23" s="5"/>
      <c r="S23" s="5"/>
      <c r="T23" s="5"/>
      <c r="U23" s="5"/>
      <c r="V23" s="5"/>
      <c r="W23" s="5"/>
      <c r="X23" s="5">
        <f t="shared" si="0"/>
        <v>-594755</v>
      </c>
    </row>
    <row r="24" spans="1:24" ht="15" customHeight="1">
      <c r="A24" s="18"/>
      <c r="B24" s="19"/>
      <c r="C24" s="15"/>
      <c r="D24" s="41" t="s">
        <v>43</v>
      </c>
      <c r="E24" s="1" t="s">
        <v>23</v>
      </c>
      <c r="F24" s="5"/>
      <c r="G24" s="5"/>
      <c r="H24" s="5"/>
      <c r="I24" s="5">
        <v>1289370</v>
      </c>
      <c r="J24" s="5">
        <v>1730925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f t="shared" si="0"/>
        <v>3020295</v>
      </c>
    </row>
    <row r="25" spans="1:24" ht="15" customHeight="1">
      <c r="A25" s="18"/>
      <c r="B25" s="19"/>
      <c r="C25" s="15"/>
      <c r="D25" s="41" t="s">
        <v>44</v>
      </c>
      <c r="E25" s="1" t="s">
        <v>24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f t="shared" si="0"/>
        <v>0</v>
      </c>
    </row>
    <row r="26" spans="1:24" ht="15" customHeight="1">
      <c r="A26" s="18"/>
      <c r="B26" s="19"/>
      <c r="C26" s="15"/>
      <c r="D26" s="41" t="s">
        <v>45</v>
      </c>
      <c r="E26" s="1" t="s">
        <v>25</v>
      </c>
      <c r="F26" s="5"/>
      <c r="G26" s="5"/>
      <c r="H26" s="5"/>
      <c r="I26" s="5"/>
      <c r="J26" s="5"/>
      <c r="K26" s="5"/>
      <c r="L26" s="5">
        <v>-180704</v>
      </c>
      <c r="M26" s="5"/>
      <c r="N26" s="5">
        <v>1001272</v>
      </c>
      <c r="O26" s="5"/>
      <c r="P26" s="5"/>
      <c r="Q26" s="5"/>
      <c r="R26" s="5"/>
      <c r="S26" s="5"/>
      <c r="T26" s="5"/>
      <c r="U26" s="5"/>
      <c r="V26" s="5"/>
      <c r="W26" s="5"/>
      <c r="X26" s="5">
        <f t="shared" si="0"/>
        <v>820568</v>
      </c>
    </row>
    <row r="27" spans="1:24" ht="15" customHeight="1">
      <c r="A27" s="18"/>
      <c r="B27" s="19"/>
      <c r="C27" s="15"/>
      <c r="D27" s="41" t="s">
        <v>46</v>
      </c>
      <c r="E27" s="1" t="s">
        <v>26</v>
      </c>
      <c r="F27" s="5">
        <v>-1000000</v>
      </c>
      <c r="G27" s="1"/>
      <c r="H27" s="1"/>
      <c r="I27" s="1"/>
      <c r="J27" s="1"/>
      <c r="K27" s="5"/>
      <c r="L27" s="5"/>
      <c r="M27" s="5"/>
      <c r="N27" s="5"/>
      <c r="O27" s="5">
        <v>-744755</v>
      </c>
      <c r="P27" s="5"/>
      <c r="Q27" s="5"/>
      <c r="R27" s="5"/>
      <c r="S27" s="5"/>
      <c r="T27" s="5"/>
      <c r="U27" s="5"/>
      <c r="V27" s="5"/>
      <c r="W27" s="5"/>
      <c r="X27" s="5">
        <f t="shared" si="0"/>
        <v>-1744755</v>
      </c>
    </row>
    <row r="28" spans="1:24" ht="15" customHeight="1">
      <c r="A28" s="18">
        <v>10</v>
      </c>
      <c r="B28" s="19" t="s">
        <v>0</v>
      </c>
      <c r="C28" s="15">
        <v>0</v>
      </c>
      <c r="D28" s="41" t="s">
        <v>47</v>
      </c>
      <c r="E28" s="1" t="s">
        <v>27</v>
      </c>
      <c r="F28" s="5">
        <v>-2000000</v>
      </c>
      <c r="G28" s="1"/>
      <c r="H28" s="1"/>
      <c r="I28" s="1"/>
      <c r="J28" s="1"/>
      <c r="K28" s="5"/>
      <c r="L28" s="5">
        <v>180704</v>
      </c>
      <c r="M28" s="5"/>
      <c r="N28" s="5">
        <v>846517</v>
      </c>
      <c r="O28" s="5">
        <v>154755</v>
      </c>
      <c r="P28" s="5">
        <v>-862500</v>
      </c>
      <c r="Q28" s="5">
        <v>100000</v>
      </c>
      <c r="R28" s="5"/>
      <c r="S28" s="5"/>
      <c r="T28" s="5"/>
      <c r="U28" s="5"/>
      <c r="V28" s="5"/>
      <c r="W28" s="5"/>
      <c r="X28" s="5">
        <f t="shared" si="0"/>
        <v>-1580524</v>
      </c>
    </row>
    <row r="29" spans="1:24" ht="15" customHeight="1">
      <c r="A29" s="18">
        <v>11</v>
      </c>
      <c r="B29" s="19" t="s">
        <v>0</v>
      </c>
      <c r="C29" s="15">
        <v>0</v>
      </c>
      <c r="D29" s="41" t="s">
        <v>48</v>
      </c>
      <c r="E29" s="1" t="s">
        <v>28</v>
      </c>
      <c r="F29" s="5">
        <v>-4000000</v>
      </c>
      <c r="G29" s="5"/>
      <c r="H29" s="5"/>
      <c r="I29" s="5">
        <v>812935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v>237645.6</v>
      </c>
      <c r="U29" s="5"/>
      <c r="V29" s="5">
        <v>640000</v>
      </c>
      <c r="W29" s="5"/>
      <c r="X29" s="5">
        <f t="shared" si="0"/>
        <v>-2309419.4</v>
      </c>
    </row>
    <row r="30" spans="1:24" ht="15" customHeight="1">
      <c r="A30" s="18">
        <v>12</v>
      </c>
      <c r="B30" s="19" t="s">
        <v>0</v>
      </c>
      <c r="C30" s="15">
        <v>0</v>
      </c>
      <c r="D30" s="41" t="s">
        <v>49</v>
      </c>
      <c r="E30" s="1" t="s">
        <v>29</v>
      </c>
      <c r="F30" s="28">
        <v>-6000000</v>
      </c>
      <c r="G30" s="5"/>
      <c r="H30" s="5"/>
      <c r="I30" s="5"/>
      <c r="J30" s="28"/>
      <c r="K30" s="5"/>
      <c r="L30" s="5">
        <v>180704</v>
      </c>
      <c r="M30" s="5">
        <v>400000</v>
      </c>
      <c r="N30" s="5">
        <v>-2000</v>
      </c>
      <c r="O30" s="5"/>
      <c r="P30" s="5">
        <v>260000</v>
      </c>
      <c r="Q30" s="5">
        <f>26000+21000</f>
        <v>47000</v>
      </c>
      <c r="R30" s="5"/>
      <c r="S30" s="5"/>
      <c r="T30" s="5"/>
      <c r="U30" s="5">
        <v>34000</v>
      </c>
      <c r="V30" s="5"/>
      <c r="W30" s="5"/>
      <c r="X30" s="5">
        <f t="shared" si="0"/>
        <v>-5080296</v>
      </c>
    </row>
    <row r="31" spans="1:24" ht="16.5" customHeight="1">
      <c r="A31" s="18"/>
      <c r="B31" s="19"/>
      <c r="C31" s="15"/>
      <c r="D31" s="46"/>
      <c r="E31" s="44" t="s">
        <v>31</v>
      </c>
      <c r="F31" s="6">
        <f>SUM(F15:F30)</f>
        <v>-23790000</v>
      </c>
      <c r="G31" s="6">
        <f>SUM(G15:G30)</f>
        <v>700837</v>
      </c>
      <c r="H31" s="6">
        <f aca="true" t="shared" si="2" ref="H31:X31">SUM(H15:H30)</f>
        <v>659922</v>
      </c>
      <c r="I31" s="6">
        <f t="shared" si="2"/>
        <v>2915240</v>
      </c>
      <c r="J31" s="6">
        <f t="shared" si="2"/>
        <v>3541480</v>
      </c>
      <c r="K31" s="6">
        <f t="shared" si="2"/>
        <v>0</v>
      </c>
      <c r="L31" s="6">
        <f t="shared" si="2"/>
        <v>180704</v>
      </c>
      <c r="M31" s="6">
        <f t="shared" si="2"/>
        <v>800000</v>
      </c>
      <c r="N31" s="6">
        <f t="shared" si="2"/>
        <v>3836600</v>
      </c>
      <c r="O31" s="6">
        <f t="shared" si="2"/>
        <v>-2079510</v>
      </c>
      <c r="P31" s="6">
        <f t="shared" si="2"/>
        <v>477500</v>
      </c>
      <c r="Q31" s="6">
        <f t="shared" si="2"/>
        <v>658239</v>
      </c>
      <c r="R31" s="6">
        <f t="shared" si="2"/>
        <v>0</v>
      </c>
      <c r="S31" s="6">
        <f t="shared" si="2"/>
        <v>200000</v>
      </c>
      <c r="T31" s="6">
        <f t="shared" si="2"/>
        <v>237645.6</v>
      </c>
      <c r="U31" s="6">
        <f t="shared" si="2"/>
        <v>543697</v>
      </c>
      <c r="V31" s="6">
        <f t="shared" si="2"/>
        <v>640000</v>
      </c>
      <c r="W31" s="6">
        <f t="shared" si="2"/>
        <v>0</v>
      </c>
      <c r="X31" s="6">
        <f t="shared" si="2"/>
        <v>-10477645.4</v>
      </c>
    </row>
    <row r="32" spans="1:24" ht="15.75">
      <c r="A32" s="18"/>
      <c r="B32" s="19"/>
      <c r="C32" s="15"/>
      <c r="D32" s="47" t="s">
        <v>52</v>
      </c>
      <c r="E32" s="4" t="s">
        <v>59</v>
      </c>
      <c r="F32" s="4"/>
      <c r="G32" s="4"/>
      <c r="H32" s="4"/>
      <c r="I32" s="4"/>
      <c r="J32" s="4"/>
      <c r="K32" s="4"/>
      <c r="L32" s="4"/>
      <c r="M32" s="4"/>
      <c r="N32" s="4"/>
      <c r="O32" s="5">
        <v>1117133</v>
      </c>
      <c r="P32" s="5"/>
      <c r="Q32" s="4"/>
      <c r="R32" s="4"/>
      <c r="S32" s="4"/>
      <c r="T32" s="5"/>
      <c r="U32" s="5"/>
      <c r="V32" s="5"/>
      <c r="W32" s="5"/>
      <c r="X32" s="5">
        <f t="shared" si="0"/>
        <v>1117133</v>
      </c>
    </row>
    <row r="33" spans="1:24" ht="15.75">
      <c r="A33" s="18"/>
      <c r="B33" s="19"/>
      <c r="C33" s="15"/>
      <c r="D33" s="47" t="s">
        <v>53</v>
      </c>
      <c r="E33" s="4" t="s">
        <v>60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>
        <f t="shared" si="0"/>
        <v>0</v>
      </c>
    </row>
    <row r="34" spans="1:24" ht="15.75">
      <c r="A34" s="16">
        <v>13</v>
      </c>
      <c r="B34" s="19" t="s">
        <v>0</v>
      </c>
      <c r="C34" s="15">
        <v>0</v>
      </c>
      <c r="D34" s="47" t="s">
        <v>54</v>
      </c>
      <c r="E34" s="4" t="s">
        <v>61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>
        <f t="shared" si="0"/>
        <v>0</v>
      </c>
    </row>
    <row r="35" spans="1:24" ht="15.75">
      <c r="A35" s="20"/>
      <c r="B35" s="21"/>
      <c r="C35" s="21"/>
      <c r="D35" s="47" t="s">
        <v>55</v>
      </c>
      <c r="E35" s="4" t="s">
        <v>62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>
        <f t="shared" si="0"/>
        <v>0</v>
      </c>
    </row>
    <row r="36" spans="1:24" ht="15.75">
      <c r="A36" s="22"/>
      <c r="B36" s="23"/>
      <c r="C36" s="23"/>
      <c r="D36" s="47" t="s">
        <v>56</v>
      </c>
      <c r="E36" s="4" t="s">
        <v>63</v>
      </c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f t="shared" si="0"/>
        <v>0</v>
      </c>
    </row>
    <row r="37" spans="1:35" s="26" customFormat="1" ht="15.75" customHeight="1">
      <c r="A37" s="24"/>
      <c r="B37" s="25"/>
      <c r="C37" s="25"/>
      <c r="D37" s="47" t="s">
        <v>64</v>
      </c>
      <c r="E37" s="4" t="s">
        <v>65</v>
      </c>
      <c r="F37" s="4"/>
      <c r="G37" s="4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v>97070</v>
      </c>
      <c r="V37" s="5"/>
      <c r="W37" s="5"/>
      <c r="X37" s="5">
        <f t="shared" si="0"/>
        <v>97070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26" customFormat="1" ht="15.75">
      <c r="A38" s="24"/>
      <c r="B38" s="25"/>
      <c r="C38" s="25"/>
      <c r="D38" s="47" t="s">
        <v>66</v>
      </c>
      <c r="E38" s="4" t="s">
        <v>67</v>
      </c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f t="shared" si="0"/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26" customFormat="1" ht="15" customHeight="1">
      <c r="A39" s="24"/>
      <c r="B39" s="25"/>
      <c r="C39" s="25"/>
      <c r="D39" s="47" t="s">
        <v>68</v>
      </c>
      <c r="E39" s="4" t="s">
        <v>69</v>
      </c>
      <c r="F39" s="4"/>
      <c r="G39" s="4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 t="shared" si="0"/>
        <v>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26" customFormat="1" ht="15" customHeight="1">
      <c r="A40" s="24"/>
      <c r="B40" s="25"/>
      <c r="C40" s="25"/>
      <c r="D40" s="47" t="s">
        <v>70</v>
      </c>
      <c r="E40" s="4" t="s">
        <v>71</v>
      </c>
      <c r="F40" s="4"/>
      <c r="G40" s="4"/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96668</v>
      </c>
      <c r="X40" s="5">
        <f t="shared" si="0"/>
        <v>96668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24" ht="15.75">
      <c r="A41" s="22"/>
      <c r="B41" s="23"/>
      <c r="C41" s="23"/>
      <c r="D41" s="47" t="s">
        <v>72</v>
      </c>
      <c r="E41" s="4" t="s">
        <v>73</v>
      </c>
      <c r="F41" s="4"/>
      <c r="G41" s="4"/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f t="shared" si="0"/>
        <v>0</v>
      </c>
    </row>
    <row r="42" spans="1:24" ht="15.75">
      <c r="A42" s="22"/>
      <c r="B42" s="23"/>
      <c r="C42" s="23"/>
      <c r="D42" s="47" t="s">
        <v>74</v>
      </c>
      <c r="E42" s="4" t="s">
        <v>75</v>
      </c>
      <c r="F42" s="4"/>
      <c r="G42" s="4"/>
      <c r="H42" s="4"/>
      <c r="I42" s="4"/>
      <c r="J42" s="4"/>
      <c r="K42" s="5"/>
      <c r="L42" s="5">
        <v>-180704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f aca="true" t="shared" si="3" ref="X42:X73">SUM(F42:W42)</f>
        <v>-180704</v>
      </c>
    </row>
    <row r="43" spans="1:24" ht="15.75">
      <c r="A43" s="22"/>
      <c r="B43" s="23"/>
      <c r="C43" s="23"/>
      <c r="D43" s="47" t="s">
        <v>76</v>
      </c>
      <c r="E43" s="4" t="s">
        <v>77</v>
      </c>
      <c r="F43" s="4"/>
      <c r="G43" s="4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>
        <f t="shared" si="3"/>
        <v>0</v>
      </c>
    </row>
    <row r="44" spans="1:24" ht="15.75">
      <c r="A44" s="22"/>
      <c r="B44" s="23"/>
      <c r="C44" s="23"/>
      <c r="D44" s="47" t="s">
        <v>78</v>
      </c>
      <c r="E44" s="4" t="s">
        <v>79</v>
      </c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f t="shared" si="3"/>
        <v>0</v>
      </c>
    </row>
    <row r="45" spans="1:24" ht="15.75">
      <c r="A45" s="22"/>
      <c r="B45" s="23"/>
      <c r="C45" s="23"/>
      <c r="D45" s="47" t="s">
        <v>80</v>
      </c>
      <c r="E45" s="4" t="s">
        <v>81</v>
      </c>
      <c r="F45" s="4"/>
      <c r="G45" s="4"/>
      <c r="H45" s="4"/>
      <c r="I45" s="4"/>
      <c r="J45" s="4"/>
      <c r="K45" s="5"/>
      <c r="L45" s="5"/>
      <c r="M45" s="5"/>
      <c r="N45" s="5"/>
      <c r="O45" s="5">
        <v>-744755</v>
      </c>
      <c r="P45" s="5"/>
      <c r="Q45" s="5"/>
      <c r="R45" s="5"/>
      <c r="S45" s="5"/>
      <c r="T45" s="5"/>
      <c r="U45" s="5">
        <v>76097</v>
      </c>
      <c r="V45" s="5"/>
      <c r="W45" s="5"/>
      <c r="X45" s="5">
        <f t="shared" si="3"/>
        <v>-668658</v>
      </c>
    </row>
    <row r="46" spans="1:24" ht="15.75">
      <c r="A46" s="22"/>
      <c r="B46" s="23"/>
      <c r="C46" s="23"/>
      <c r="D46" s="47" t="s">
        <v>87</v>
      </c>
      <c r="E46" s="4" t="s">
        <v>84</v>
      </c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>
        <v>2812</v>
      </c>
      <c r="R46" s="5"/>
      <c r="S46" s="5"/>
      <c r="T46" s="5"/>
      <c r="U46" s="5">
        <v>57188</v>
      </c>
      <c r="V46" s="5"/>
      <c r="W46" s="5"/>
      <c r="X46" s="5">
        <f t="shared" si="3"/>
        <v>60000</v>
      </c>
    </row>
    <row r="47" spans="1:24" ht="15.75" customHeight="1">
      <c r="A47" s="22"/>
      <c r="B47" s="23"/>
      <c r="C47" s="23"/>
      <c r="D47" s="47" t="s">
        <v>88</v>
      </c>
      <c r="E47" s="4" t="s">
        <v>85</v>
      </c>
      <c r="F47" s="4"/>
      <c r="G47" s="4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f t="shared" si="3"/>
        <v>0</v>
      </c>
    </row>
    <row r="48" spans="1:24" ht="15" customHeight="1">
      <c r="A48" s="22"/>
      <c r="B48" s="23"/>
      <c r="C48" s="23"/>
      <c r="D48" s="47" t="s">
        <v>86</v>
      </c>
      <c r="E48" s="4" t="s">
        <v>82</v>
      </c>
      <c r="F48" s="4"/>
      <c r="G48" s="4"/>
      <c r="H48" s="4"/>
      <c r="I48" s="4"/>
      <c r="J48" s="4"/>
      <c r="K48" s="5"/>
      <c r="L48" s="5"/>
      <c r="M48" s="5"/>
      <c r="N48" s="5"/>
      <c r="O48" s="5">
        <v>1117132</v>
      </c>
      <c r="P48" s="5"/>
      <c r="Q48" s="5"/>
      <c r="R48" s="5"/>
      <c r="S48" s="5"/>
      <c r="T48" s="5"/>
      <c r="U48" s="5">
        <v>31500</v>
      </c>
      <c r="V48" s="5"/>
      <c r="W48" s="5"/>
      <c r="X48" s="5">
        <f t="shared" si="3"/>
        <v>1148632</v>
      </c>
    </row>
    <row r="49" spans="1:24" ht="15.75">
      <c r="A49" s="22"/>
      <c r="B49" s="23"/>
      <c r="C49" s="23"/>
      <c r="D49" s="47" t="s">
        <v>89</v>
      </c>
      <c r="E49" s="4" t="s">
        <v>83</v>
      </c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200000</v>
      </c>
      <c r="V49" s="5"/>
      <c r="W49" s="5"/>
      <c r="X49" s="5">
        <f t="shared" si="3"/>
        <v>200000</v>
      </c>
    </row>
    <row r="50" spans="1:24" ht="15.75">
      <c r="A50" s="22"/>
      <c r="B50" s="23"/>
      <c r="C50" s="23"/>
      <c r="D50" s="47" t="s">
        <v>91</v>
      </c>
      <c r="E50" s="4" t="s">
        <v>98</v>
      </c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f t="shared" si="3"/>
        <v>0</v>
      </c>
    </row>
    <row r="51" spans="1:24" ht="15.75">
      <c r="A51" s="22"/>
      <c r="B51" s="23"/>
      <c r="C51" s="23"/>
      <c r="D51" s="47" t="s">
        <v>92</v>
      </c>
      <c r="E51" s="4" t="s">
        <v>99</v>
      </c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81887</v>
      </c>
      <c r="V51" s="5"/>
      <c r="W51" s="5"/>
      <c r="X51" s="5">
        <f t="shared" si="3"/>
        <v>81887</v>
      </c>
    </row>
    <row r="52" spans="1:24" ht="15.75">
      <c r="A52" s="22"/>
      <c r="B52" s="23"/>
      <c r="C52" s="23"/>
      <c r="D52" s="47" t="s">
        <v>93</v>
      </c>
      <c r="E52" s="4" t="s">
        <v>100</v>
      </c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f t="shared" si="3"/>
        <v>0</v>
      </c>
    </row>
    <row r="53" spans="1:24" ht="15.75">
      <c r="A53" s="22"/>
      <c r="B53" s="23"/>
      <c r="C53" s="23"/>
      <c r="D53" s="47" t="s">
        <v>94</v>
      </c>
      <c r="E53" s="4" t="s">
        <v>101</v>
      </c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5">
        <f>33750+90427</f>
        <v>124177</v>
      </c>
      <c r="R53" s="5"/>
      <c r="S53" s="5"/>
      <c r="T53" s="5"/>
      <c r="U53" s="5">
        <v>7000</v>
      </c>
      <c r="V53" s="5"/>
      <c r="W53" s="5"/>
      <c r="X53" s="5">
        <f t="shared" si="3"/>
        <v>131177</v>
      </c>
    </row>
    <row r="54" spans="1:24" ht="15.75">
      <c r="A54" s="22"/>
      <c r="B54" s="23"/>
      <c r="C54" s="23"/>
      <c r="D54" s="47" t="s">
        <v>95</v>
      </c>
      <c r="E54" s="4" t="s">
        <v>102</v>
      </c>
      <c r="F54" s="4"/>
      <c r="G54" s="4"/>
      <c r="H54" s="4"/>
      <c r="I54" s="4"/>
      <c r="J54" s="5">
        <v>2507880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f t="shared" si="3"/>
        <v>2507880</v>
      </c>
    </row>
    <row r="55" spans="1:24" ht="30">
      <c r="A55" s="22"/>
      <c r="B55" s="23"/>
      <c r="C55" s="23"/>
      <c r="D55" s="47" t="s">
        <v>96</v>
      </c>
      <c r="E55" s="4" t="s">
        <v>103</v>
      </c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f t="shared" si="3"/>
        <v>0</v>
      </c>
    </row>
    <row r="56" spans="1:24" ht="30">
      <c r="A56" s="22"/>
      <c r="B56" s="23"/>
      <c r="C56" s="23"/>
      <c r="D56" s="47" t="s">
        <v>97</v>
      </c>
      <c r="E56" s="4" t="s">
        <v>104</v>
      </c>
      <c r="F56" s="4"/>
      <c r="G56" s="4"/>
      <c r="H56" s="4"/>
      <c r="I56" s="4"/>
      <c r="J56" s="4"/>
      <c r="K56" s="5"/>
      <c r="L56" s="5"/>
      <c r="M56" s="5"/>
      <c r="N56" s="5"/>
      <c r="O56" s="5">
        <v>590000</v>
      </c>
      <c r="P56" s="5"/>
      <c r="Q56" s="5"/>
      <c r="R56" s="5"/>
      <c r="S56" s="5"/>
      <c r="T56" s="5"/>
      <c r="U56" s="5"/>
      <c r="V56" s="5"/>
      <c r="W56" s="5"/>
      <c r="X56" s="5">
        <f t="shared" si="3"/>
        <v>590000</v>
      </c>
    </row>
    <row r="57" spans="1:24" ht="15" customHeight="1">
      <c r="A57" s="22"/>
      <c r="B57" s="23"/>
      <c r="C57" s="23"/>
      <c r="D57" s="47"/>
      <c r="E57" s="44" t="s">
        <v>57</v>
      </c>
      <c r="F57" s="6">
        <f>SUM(F32:F56)</f>
        <v>0</v>
      </c>
      <c r="G57" s="6">
        <f>SUM(G32:G56)</f>
        <v>0</v>
      </c>
      <c r="H57" s="6">
        <f aca="true" t="shared" si="4" ref="H57:X57">SUM(H32:H56)</f>
        <v>0</v>
      </c>
      <c r="I57" s="6">
        <f t="shared" si="4"/>
        <v>0</v>
      </c>
      <c r="J57" s="6">
        <f t="shared" si="4"/>
        <v>2507880</v>
      </c>
      <c r="K57" s="6">
        <f t="shared" si="4"/>
        <v>0</v>
      </c>
      <c r="L57" s="6">
        <f t="shared" si="4"/>
        <v>-180704</v>
      </c>
      <c r="M57" s="6">
        <f t="shared" si="4"/>
        <v>0</v>
      </c>
      <c r="N57" s="6">
        <f t="shared" si="4"/>
        <v>0</v>
      </c>
      <c r="O57" s="6">
        <f t="shared" si="4"/>
        <v>2079510</v>
      </c>
      <c r="P57" s="6">
        <f t="shared" si="4"/>
        <v>0</v>
      </c>
      <c r="Q57" s="6">
        <f t="shared" si="4"/>
        <v>126989</v>
      </c>
      <c r="R57" s="6">
        <f t="shared" si="4"/>
        <v>0</v>
      </c>
      <c r="S57" s="6">
        <f t="shared" si="4"/>
        <v>0</v>
      </c>
      <c r="T57" s="6">
        <f t="shared" si="4"/>
        <v>0</v>
      </c>
      <c r="U57" s="6">
        <f t="shared" si="4"/>
        <v>550742</v>
      </c>
      <c r="V57" s="6">
        <f t="shared" si="4"/>
        <v>0</v>
      </c>
      <c r="W57" s="6">
        <f t="shared" si="4"/>
        <v>96668</v>
      </c>
      <c r="X57" s="6">
        <f t="shared" si="4"/>
        <v>5181085</v>
      </c>
    </row>
    <row r="58" spans="1:24" ht="32.25" customHeight="1">
      <c r="A58" s="22"/>
      <c r="B58" s="23"/>
      <c r="C58" s="23"/>
      <c r="D58" s="47"/>
      <c r="E58" s="44" t="s">
        <v>58</v>
      </c>
      <c r="F58" s="6">
        <f aca="true" t="shared" si="5" ref="F58:X58">F57+F31+F14</f>
        <v>-28790000</v>
      </c>
      <c r="G58" s="6">
        <f t="shared" si="5"/>
        <v>2721249</v>
      </c>
      <c r="H58" s="6">
        <f t="shared" si="5"/>
        <v>2211638</v>
      </c>
      <c r="I58" s="6">
        <f t="shared" si="5"/>
        <v>7870194</v>
      </c>
      <c r="J58" s="6">
        <f t="shared" si="5"/>
        <v>6931476</v>
      </c>
      <c r="K58" s="6">
        <f t="shared" si="5"/>
        <v>0</v>
      </c>
      <c r="L58" s="6">
        <f t="shared" si="5"/>
        <v>0</v>
      </c>
      <c r="M58" s="6">
        <f t="shared" si="5"/>
        <v>1200000</v>
      </c>
      <c r="N58" s="6">
        <f t="shared" si="5"/>
        <v>3836600</v>
      </c>
      <c r="O58" s="6">
        <f t="shared" si="5"/>
        <v>0</v>
      </c>
      <c r="P58" s="6">
        <f t="shared" si="5"/>
        <v>0</v>
      </c>
      <c r="Q58" s="6">
        <f t="shared" si="5"/>
        <v>864930</v>
      </c>
      <c r="R58" s="6">
        <f t="shared" si="5"/>
        <v>83232.6</v>
      </c>
      <c r="S58" s="6">
        <f t="shared" si="5"/>
        <v>200000</v>
      </c>
      <c r="T58" s="6">
        <f t="shared" si="5"/>
        <v>237645.6</v>
      </c>
      <c r="U58" s="6">
        <f t="shared" si="5"/>
        <v>1194439</v>
      </c>
      <c r="V58" s="6">
        <f t="shared" si="5"/>
        <v>640000</v>
      </c>
      <c r="W58" s="6">
        <f t="shared" si="5"/>
        <v>96668</v>
      </c>
      <c r="X58" s="6">
        <f t="shared" si="5"/>
        <v>-701927.8000000007</v>
      </c>
    </row>
    <row r="59" spans="1:24" ht="15.75">
      <c r="A59" s="22"/>
      <c r="B59" s="23"/>
      <c r="C59" s="23"/>
      <c r="D59" s="41">
        <v>17100000000</v>
      </c>
      <c r="E59" s="3" t="s">
        <v>32</v>
      </c>
      <c r="F59" s="5"/>
      <c r="G59" s="3"/>
      <c r="H59" s="3"/>
      <c r="I59" s="3"/>
      <c r="J59" s="5">
        <f>-3541480-3389996</f>
        <v>-6931476</v>
      </c>
      <c r="K59" s="5">
        <v>919000</v>
      </c>
      <c r="L59" s="5"/>
      <c r="M59" s="5">
        <v>-650000</v>
      </c>
      <c r="N59" s="5">
        <v>-3836600</v>
      </c>
      <c r="O59" s="5"/>
      <c r="P59" s="5"/>
      <c r="Q59" s="5"/>
      <c r="R59" s="5"/>
      <c r="S59" s="5"/>
      <c r="T59" s="5">
        <f>-4458041-320878.2</f>
        <v>-4778919.2</v>
      </c>
      <c r="U59" s="5"/>
      <c r="V59" s="5"/>
      <c r="W59" s="5"/>
      <c r="X59" s="5">
        <f t="shared" si="3"/>
        <v>-15277995.2</v>
      </c>
    </row>
    <row r="60" spans="1:24" ht="14.25" customHeight="1">
      <c r="A60" s="22"/>
      <c r="B60" s="23"/>
      <c r="C60" s="23"/>
      <c r="D60" s="47"/>
      <c r="E60" s="48" t="s">
        <v>33</v>
      </c>
      <c r="F60" s="6">
        <f aca="true" t="shared" si="6" ref="F60:W60">F58+F59</f>
        <v>-28790000</v>
      </c>
      <c r="G60" s="6">
        <f t="shared" si="6"/>
        <v>2721249</v>
      </c>
      <c r="H60" s="6">
        <f t="shared" si="6"/>
        <v>2211638</v>
      </c>
      <c r="I60" s="6">
        <f t="shared" si="6"/>
        <v>7870194</v>
      </c>
      <c r="J60" s="6">
        <f aca="true" t="shared" si="7" ref="J60:P60">J58+J59</f>
        <v>0</v>
      </c>
      <c r="K60" s="6">
        <f t="shared" si="7"/>
        <v>919000</v>
      </c>
      <c r="L60" s="6">
        <f t="shared" si="7"/>
        <v>0</v>
      </c>
      <c r="M60" s="6">
        <f t="shared" si="7"/>
        <v>550000</v>
      </c>
      <c r="N60" s="6">
        <f t="shared" si="7"/>
        <v>0</v>
      </c>
      <c r="O60" s="6">
        <f t="shared" si="7"/>
        <v>0</v>
      </c>
      <c r="P60" s="6">
        <f t="shared" si="7"/>
        <v>0</v>
      </c>
      <c r="Q60" s="6">
        <f t="shared" si="6"/>
        <v>864930</v>
      </c>
      <c r="R60" s="6">
        <f t="shared" si="6"/>
        <v>83232.6</v>
      </c>
      <c r="S60" s="6">
        <f t="shared" si="6"/>
        <v>200000</v>
      </c>
      <c r="T60" s="6">
        <f>T58+T59</f>
        <v>-4541273.600000001</v>
      </c>
      <c r="U60" s="6">
        <f t="shared" si="6"/>
        <v>1194439</v>
      </c>
      <c r="V60" s="6">
        <f t="shared" si="6"/>
        <v>640000</v>
      </c>
      <c r="W60" s="6">
        <f t="shared" si="6"/>
        <v>96668</v>
      </c>
      <c r="X60" s="6">
        <f t="shared" si="3"/>
        <v>-15979923</v>
      </c>
    </row>
    <row r="61" spans="1:24" ht="12.75">
      <c r="A61" s="22"/>
      <c r="B61" s="23"/>
      <c r="C61" s="2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67.5" customHeight="1">
      <c r="A62" s="22"/>
      <c r="B62" s="23"/>
      <c r="C62" s="23"/>
      <c r="D62" s="34"/>
      <c r="E62" s="34"/>
      <c r="F62" s="34"/>
      <c r="G62" s="34"/>
      <c r="H62" s="34"/>
      <c r="I62" s="34"/>
      <c r="J62" s="34"/>
      <c r="K62" s="34"/>
      <c r="M62" s="51"/>
      <c r="N62" s="51"/>
      <c r="O62" s="51"/>
      <c r="P62" s="51"/>
      <c r="Q62" s="51"/>
      <c r="R62" s="51"/>
      <c r="S62" s="51"/>
      <c r="T62" s="51" t="s">
        <v>106</v>
      </c>
      <c r="U62" s="34"/>
      <c r="V62" s="34"/>
      <c r="W62" s="34"/>
      <c r="X62" s="49" t="s">
        <v>107</v>
      </c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3" ht="12.75">
      <c r="A65" s="22"/>
      <c r="B65" s="23"/>
      <c r="C65" s="23"/>
    </row>
    <row r="66" spans="1:3" ht="12.75">
      <c r="A66" s="22"/>
      <c r="B66" s="23"/>
      <c r="C66" s="23"/>
    </row>
    <row r="67" spans="1:3" ht="12.75">
      <c r="A67" s="22"/>
      <c r="B67" s="23"/>
      <c r="C67" s="23"/>
    </row>
    <row r="68" spans="1:3" ht="12.75">
      <c r="A68" s="22"/>
      <c r="B68" s="23"/>
      <c r="C68" s="23"/>
    </row>
    <row r="69" ht="44.25" customHeight="1">
      <c r="A69" s="22"/>
    </row>
    <row r="70" ht="12.75">
      <c r="A70" s="22"/>
    </row>
    <row r="71" ht="12.75">
      <c r="A71" s="22"/>
    </row>
    <row r="72" ht="16.5" thickBot="1">
      <c r="C72" s="27"/>
    </row>
    <row r="82" ht="45.75" customHeight="1"/>
  </sheetData>
  <sheetProtection/>
  <mergeCells count="29">
    <mergeCell ref="L4:S4"/>
    <mergeCell ref="P5:P8"/>
    <mergeCell ref="S7:S8"/>
    <mergeCell ref="R7:R8"/>
    <mergeCell ref="N7:O7"/>
    <mergeCell ref="L5:L8"/>
    <mergeCell ref="M5:O6"/>
    <mergeCell ref="Q5:S5"/>
    <mergeCell ref="Q6:S6"/>
    <mergeCell ref="D4:D8"/>
    <mergeCell ref="E4:E8"/>
    <mergeCell ref="J5:J8"/>
    <mergeCell ref="F5:F8"/>
    <mergeCell ref="I5:I8"/>
    <mergeCell ref="X4:X8"/>
    <mergeCell ref="T7:T8"/>
    <mergeCell ref="V7:V8"/>
    <mergeCell ref="T4:W4"/>
    <mergeCell ref="T5:W5"/>
    <mergeCell ref="W7:W8"/>
    <mergeCell ref="J1:K1"/>
    <mergeCell ref="F4:K4"/>
    <mergeCell ref="U7:U8"/>
    <mergeCell ref="T6:W6"/>
    <mergeCell ref="K5:K8"/>
    <mergeCell ref="M7:M8"/>
    <mergeCell ref="H5:H8"/>
    <mergeCell ref="G5:G8"/>
    <mergeCell ref="Q7:Q8"/>
  </mergeCells>
  <printOptions horizontalCentered="1"/>
  <pageMargins left="0.1968503937007874" right="0" top="0.3937007874015748" bottom="0.3937007874015748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2018-09-10T12:11:54Z</cp:lastPrinted>
  <dcterms:created xsi:type="dcterms:W3CDTF">2014-01-17T10:52:16Z</dcterms:created>
  <dcterms:modified xsi:type="dcterms:W3CDTF">2018-09-10T12:13:55Z</dcterms:modified>
  <cp:category/>
  <cp:version/>
  <cp:contentType/>
  <cp:contentStatus/>
</cp:coreProperties>
</file>